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65416" windowWidth="8940" windowHeight="6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<sst xmlns="http://schemas.openxmlformats.org/spreadsheetml/2006/main" count="84" uniqueCount="65">
  <si>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波形１(8Ω）</t>
  </si>
  <si>
    <t>波形２(33Ω)</t>
  </si>
  <si>
    <t>波形３(2way)</t>
  </si>
  <si>
    <t>周波数</t>
  </si>
  <si>
    <t>スピーカー信号（ｄｂ）</t>
  </si>
  <si>
    <t>基準信号(db)</t>
  </si>
  <si>
    <t>差(db)</t>
  </si>
  <si>
    <t>換算インピーダンス(Ω）</t>
  </si>
  <si>
    <t>－</t>
  </si>
  <si>
    <t>最低域のフラットに見える所</t>
  </si>
  <si>
    <t>低い方から最初のピーク</t>
  </si>
  <si>
    <t>次のピーク</t>
  </si>
  <si>
    <t>その次のピーク</t>
  </si>
  <si>
    <t>２大ピークの間のディップ</t>
  </si>
  <si>
    <t>最大ピーク</t>
  </si>
  <si>
    <t>公称インピーダンスはこの辺り？</t>
  </si>
  <si>
    <t>Ｆ02</t>
  </si>
  <si>
    <t>Ｆｄ</t>
  </si>
  <si>
    <t>Ｆ01</t>
  </si>
  <si>
    <t>備考</t>
  </si>
  <si>
    <t>最低域としてこの周波数にしましょう</t>
  </si>
  <si>
    <t>最初のピーク</t>
  </si>
  <si>
    <t>ディップ</t>
  </si>
  <si>
    <t>2番目のピーク</t>
  </si>
  <si>
    <t>3番目のピーク</t>
  </si>
  <si>
    <t>4番目のピーク</t>
  </si>
  <si>
    <t>どうも下がりきらない・・</t>
  </si>
  <si>
    <t>波形６</t>
  </si>
  <si>
    <t>ＳスワンＥＳ</t>
  </si>
  <si>
    <t>波形５</t>
  </si>
  <si>
    <t>ＦＥ１６８Σ＋</t>
  </si>
  <si>
    <t>FT17H/1μF</t>
  </si>
  <si>
    <t>FE88ES×３</t>
  </si>
  <si>
    <t>波形4</t>
  </si>
  <si>
    <t>(複合ピーク？）</t>
  </si>
  <si>
    <t>５番目のピーク</t>
  </si>
  <si>
    <t>wavファイル　保存順</t>
  </si>
  <si>
    <t>波形７</t>
  </si>
  <si>
    <t>１２月５日８Ω</t>
  </si>
  <si>
    <t>波形８</t>
  </si>
  <si>
    <t>裸ＦＥ１０３</t>
  </si>
  <si>
    <t>f0</t>
  </si>
  <si>
    <t>高域インピーダンス上昇</t>
  </si>
  <si>
    <t>谷１</t>
  </si>
  <si>
    <t>山２</t>
  </si>
  <si>
    <t>山１</t>
  </si>
  <si>
    <t>谷２</t>
  </si>
  <si>
    <t>山３</t>
  </si>
  <si>
    <t>谷３</t>
  </si>
  <si>
    <t>山４</t>
  </si>
  <si>
    <t>谷４</t>
  </si>
  <si>
    <t>山５</t>
  </si>
  <si>
    <t>共鳴管75</t>
  </si>
  <si>
    <t>共鳴管50</t>
  </si>
  <si>
    <t>共鳴管100</t>
  </si>
  <si>
    <t>↓基本周波数４１と置いた時の倍率</t>
  </si>
  <si>
    <t>山６</t>
  </si>
  <si>
    <t>谷５</t>
  </si>
  <si>
    <t>波形９</t>
  </si>
  <si>
    <t>波形１０</t>
  </si>
  <si>
    <t>波形１１</t>
  </si>
  <si>
    <t>波形１２</t>
  </si>
  <si>
    <t>８Ω校正</t>
  </si>
  <si>
    <t>波形11に適用</t>
  </si>
  <si>
    <t>インピーダンスの絶対値は多少ずれていると思いますが、ひとつの枠内の相対評価は大丈夫なはずです。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</si>
</sst>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1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Alignment="1">
      <alignment/>
    </xf>
    <xf numFmtId="0" fontId="0" fillId="0" borderId="14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 quotePrefix="1">
      <alignment/>
    </xf>
    <xf numFmtId="176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41"/>
  <sheetViews>
    <sheetView tabSelected="1" workbookViewId="0" topLeftCell="A42">
      <selection activeCell="B2" sqref="B2"/>
    </sheetView>
  </sheetViews>
  <sheetFormatPr defaultColWidth="9.00390625" defaultRowHeight="13.5"/>
  <cols>
    <col min="2" max="2" width="12.50390625" style="0" customWidth="1"/>
    <col min="3" max="3" width="7.50390625" style="0" customWidth="1"/>
    <col min="4" max="5" width="9.00390625" style="0" customWidth="1"/>
    <col min="6" max="6" width="7.50390625" style="0" customWidth="1"/>
    <col min="7" max="7" width="11.25390625" style="0" customWidth="1"/>
  </cols>
  <sheetData>
    <row r="1" ht="13.5">
      <c r="B1" t="s">
        <v>64</v>
      </c>
    </row>
    <row r="2" spans="5:7" ht="13.5">
      <c r="E2">
        <v>8</v>
      </c>
      <c r="F2">
        <f>LOG(E2+1)*20-2.7</f>
        <v>16.384850188786498</v>
      </c>
      <c r="G2" s="1">
        <f>10^((F2+2.7)/20)-1</f>
        <v>8.000000000000002</v>
      </c>
    </row>
    <row r="3" spans="5:7" ht="13.5">
      <c r="E3">
        <v>33</v>
      </c>
      <c r="F3">
        <f>LOG(E3+1)*20-2.7</f>
        <v>27.929578340845104</v>
      </c>
      <c r="G3" s="1">
        <f>10^((F3+2.7)/20)-1</f>
        <v>33.00000000000001</v>
      </c>
    </row>
    <row r="5" spans="2:8" s="2" customFormat="1" ht="27" customHeight="1">
      <c r="B5" s="20" t="s">
        <v>36</v>
      </c>
      <c r="C5" s="9" t="s">
        <v>3</v>
      </c>
      <c r="D5" s="3" t="s">
        <v>4</v>
      </c>
      <c r="E5" s="3" t="s">
        <v>5</v>
      </c>
      <c r="F5" s="21" t="s">
        <v>6</v>
      </c>
      <c r="G5" s="4" t="s">
        <v>7</v>
      </c>
      <c r="H5" s="2" t="s">
        <v>19</v>
      </c>
    </row>
    <row r="6" spans="2:33" ht="13.5">
      <c r="B6" s="39" t="s">
        <v>0</v>
      </c>
      <c r="C6" s="14" t="s">
        <v>8</v>
      </c>
      <c r="D6" s="14" t="s">
        <v>8</v>
      </c>
      <c r="E6" s="15" t="s">
        <v>8</v>
      </c>
      <c r="F6" s="13">
        <v>16.4</v>
      </c>
      <c r="G6" s="12">
        <f aca="true" t="shared" si="0" ref="G6:G18">10^((F6+2.7)/20)-1</f>
        <v>8.015711376059567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3.5">
      <c r="B7" s="39" t="s">
        <v>1</v>
      </c>
      <c r="C7" s="14" t="s">
        <v>8</v>
      </c>
      <c r="D7" s="14" t="s">
        <v>8</v>
      </c>
      <c r="E7" s="15" t="s">
        <v>8</v>
      </c>
      <c r="F7" s="13">
        <v>27.8</v>
      </c>
      <c r="G7" s="12">
        <f t="shared" si="0"/>
        <v>32.496543915782766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3.5">
      <c r="B8" s="31" t="s">
        <v>2</v>
      </c>
      <c r="C8" s="35">
        <v>24.32</v>
      </c>
      <c r="D8" s="5">
        <v>-60.14</v>
      </c>
      <c r="E8" s="5">
        <v>-28.79</v>
      </c>
      <c r="F8">
        <f>E8-D8</f>
        <v>31.35</v>
      </c>
      <c r="G8" s="11">
        <f t="shared" si="0"/>
        <v>49.40806191026697</v>
      </c>
      <c r="H8" t="s">
        <v>16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3.5">
      <c r="B9" s="31"/>
      <c r="C9" s="35">
        <v>45.32</v>
      </c>
      <c r="D9" s="5">
        <v>-39.68</v>
      </c>
      <c r="E9" s="5">
        <v>-27.05</v>
      </c>
      <c r="F9">
        <f>E9-D9</f>
        <v>12.629999999999999</v>
      </c>
      <c r="G9" s="6">
        <f t="shared" si="0"/>
        <v>4.841172070928305</v>
      </c>
      <c r="H9" t="s">
        <v>17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3.5">
      <c r="B10" s="31"/>
      <c r="C10" s="35">
        <v>59.17</v>
      </c>
      <c r="D10" s="5">
        <v>-56.69</v>
      </c>
      <c r="E10" s="5">
        <v>-26.57</v>
      </c>
      <c r="F10">
        <f>E10-D10</f>
        <v>30.119999999999997</v>
      </c>
      <c r="G10" s="6">
        <f t="shared" si="0"/>
        <v>42.75221051582523</v>
      </c>
      <c r="H10" t="s">
        <v>18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3.5">
      <c r="B11" s="31"/>
      <c r="C11" s="36">
        <v>181.3</v>
      </c>
      <c r="D11" s="33">
        <v>-38.74</v>
      </c>
      <c r="E11" s="33">
        <v>-27.57</v>
      </c>
      <c r="F11">
        <f>E11-D11</f>
        <v>11.170000000000002</v>
      </c>
      <c r="G11" s="8">
        <f t="shared" si="0"/>
        <v>3.937419182496816</v>
      </c>
      <c r="H11" t="s">
        <v>15</v>
      </c>
      <c r="J11" s="16"/>
      <c r="K11" s="24"/>
      <c r="L11" s="2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3.5">
      <c r="B12" s="30" t="s">
        <v>33</v>
      </c>
      <c r="C12" s="37">
        <v>23.06</v>
      </c>
      <c r="D12" s="10">
        <v>-48.6</v>
      </c>
      <c r="E12" s="10">
        <v>-28.61</v>
      </c>
      <c r="F12" s="22">
        <f aca="true" t="shared" si="1" ref="F12:F42">E12-D12</f>
        <v>19.990000000000002</v>
      </c>
      <c r="G12" s="11">
        <f t="shared" si="0"/>
        <v>12.630130062078276</v>
      </c>
      <c r="H12" t="s">
        <v>9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3.5">
      <c r="B13" s="31" t="s">
        <v>32</v>
      </c>
      <c r="C13" s="35">
        <v>40.73</v>
      </c>
      <c r="D13" s="5">
        <v>-53.82</v>
      </c>
      <c r="E13" s="5">
        <v>-27.23</v>
      </c>
      <c r="F13">
        <f t="shared" si="1"/>
        <v>26.59</v>
      </c>
      <c r="G13" s="6">
        <f t="shared" si="0"/>
        <v>28.14070134770806</v>
      </c>
      <c r="H13" t="s">
        <v>10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3.5">
      <c r="B14" s="31"/>
      <c r="C14" s="35">
        <v>93.95</v>
      </c>
      <c r="D14" s="5">
        <v>-55.98</v>
      </c>
      <c r="E14" s="5">
        <v>-26.39</v>
      </c>
      <c r="F14">
        <f t="shared" si="1"/>
        <v>29.589999999999996</v>
      </c>
      <c r="G14" s="6">
        <f t="shared" si="0"/>
        <v>40.16233473027654</v>
      </c>
      <c r="H14" t="s">
        <v>11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3.5">
      <c r="B15" s="31"/>
      <c r="C15" s="35">
        <v>149.1</v>
      </c>
      <c r="D15" s="5">
        <v>-61.6</v>
      </c>
      <c r="E15" s="5">
        <v>-27.06</v>
      </c>
      <c r="F15">
        <f t="shared" si="1"/>
        <v>34.540000000000006</v>
      </c>
      <c r="G15" s="6">
        <f t="shared" si="0"/>
        <v>71.7779804536825</v>
      </c>
      <c r="H15" t="s">
        <v>12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3.5">
      <c r="B16" s="31"/>
      <c r="C16" s="35">
        <v>165.9</v>
      </c>
      <c r="D16" s="5">
        <v>-51.54</v>
      </c>
      <c r="E16" s="5">
        <v>-27.31</v>
      </c>
      <c r="F16">
        <f t="shared" si="1"/>
        <v>24.23</v>
      </c>
      <c r="G16" s="6">
        <f t="shared" si="0"/>
        <v>21.207516834507548</v>
      </c>
      <c r="H16" t="s">
        <v>13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3.5">
      <c r="B17" s="31"/>
      <c r="C17" s="35">
        <v>187.9</v>
      </c>
      <c r="D17" s="5">
        <v>-63.09</v>
      </c>
      <c r="E17" s="5">
        <v>-27.65</v>
      </c>
      <c r="F17">
        <f t="shared" si="1"/>
        <v>35.440000000000005</v>
      </c>
      <c r="G17" s="6">
        <f t="shared" si="0"/>
        <v>79.72350302488397</v>
      </c>
      <c r="H17" t="s">
        <v>14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3.5">
      <c r="B18" s="32"/>
      <c r="C18" s="38">
        <v>441.2</v>
      </c>
      <c r="D18" s="7">
        <v>-51.19</v>
      </c>
      <c r="E18" s="7">
        <v>-30.73</v>
      </c>
      <c r="F18" s="23">
        <f t="shared" si="1"/>
        <v>20.459999999999997</v>
      </c>
      <c r="G18" s="8">
        <f t="shared" si="0"/>
        <v>13.387985782558454</v>
      </c>
      <c r="H18" t="s">
        <v>15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3.5">
      <c r="B19" s="30" t="s">
        <v>29</v>
      </c>
      <c r="C19" s="28">
        <v>23.06</v>
      </c>
      <c r="D19" s="18">
        <v>-48.82</v>
      </c>
      <c r="E19" s="18">
        <v>-28.56</v>
      </c>
      <c r="F19" s="22">
        <f t="shared" si="1"/>
        <v>20.26</v>
      </c>
      <c r="G19" s="11">
        <f aca="true" t="shared" si="2" ref="G19:G81">10^((F19+1.7)/20)-1</f>
        <v>11.531411749414167</v>
      </c>
      <c r="H19" t="s">
        <v>20</v>
      </c>
      <c r="J19" s="16"/>
      <c r="K19" s="2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3.5">
      <c r="B20" s="31" t="s">
        <v>30</v>
      </c>
      <c r="C20" s="27">
        <v>34.71</v>
      </c>
      <c r="D20" s="17">
        <v>-58.52</v>
      </c>
      <c r="E20" s="17">
        <v>-27.53</v>
      </c>
      <c r="F20">
        <f t="shared" si="1"/>
        <v>30.990000000000002</v>
      </c>
      <c r="G20" s="6">
        <f t="shared" si="2"/>
        <v>42.102255800499606</v>
      </c>
      <c r="H20" t="s">
        <v>21</v>
      </c>
      <c r="J20" s="16"/>
      <c r="K20" s="2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3.5">
      <c r="B21" s="31" t="s">
        <v>31</v>
      </c>
      <c r="C21" s="27">
        <v>53.18</v>
      </c>
      <c r="D21" s="17">
        <v>-44.33</v>
      </c>
      <c r="E21" s="17">
        <v>-26.61</v>
      </c>
      <c r="F21">
        <f t="shared" si="1"/>
        <v>17.72</v>
      </c>
      <c r="G21" s="6">
        <f t="shared" si="2"/>
        <v>8.354056741475517</v>
      </c>
      <c r="H21" t="s">
        <v>22</v>
      </c>
      <c r="J21" s="16"/>
      <c r="K21" s="2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3.5">
      <c r="B22" s="31"/>
      <c r="C22" s="27">
        <v>77.26</v>
      </c>
      <c r="D22" s="17">
        <v>-56.6</v>
      </c>
      <c r="E22" s="17">
        <v>-26.22</v>
      </c>
      <c r="F22">
        <f t="shared" si="1"/>
        <v>30.380000000000003</v>
      </c>
      <c r="G22" s="6">
        <f t="shared" si="2"/>
        <v>39.179081084894044</v>
      </c>
      <c r="H22" t="s">
        <v>34</v>
      </c>
      <c r="J22" s="16"/>
      <c r="K22" s="2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3.5">
      <c r="B23" s="31"/>
      <c r="C23" s="27">
        <v>82.95</v>
      </c>
      <c r="D23" s="17">
        <v>-57</v>
      </c>
      <c r="E23" s="17">
        <v>-26.23</v>
      </c>
      <c r="F23">
        <f t="shared" si="1"/>
        <v>30.77</v>
      </c>
      <c r="G23" s="6">
        <f t="shared" si="2"/>
        <v>41.02425276773123</v>
      </c>
      <c r="H23" t="s">
        <v>23</v>
      </c>
      <c r="J23" s="16"/>
      <c r="K23" s="2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3.5">
      <c r="B24" s="31"/>
      <c r="C24" s="27">
        <v>122.6</v>
      </c>
      <c r="D24" s="17">
        <v>-45.04</v>
      </c>
      <c r="E24" s="17">
        <v>-26.56</v>
      </c>
      <c r="F24">
        <f t="shared" si="1"/>
        <v>18.48</v>
      </c>
      <c r="G24" s="6">
        <f t="shared" si="2"/>
        <v>9.209394837076799</v>
      </c>
      <c r="H24" t="s">
        <v>22</v>
      </c>
      <c r="J24" s="16"/>
      <c r="K24" s="2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3.5">
      <c r="B25" s="31"/>
      <c r="C25" s="27">
        <v>141.4</v>
      </c>
      <c r="D25" s="17">
        <v>-54.25</v>
      </c>
      <c r="E25" s="17">
        <v>-26.82</v>
      </c>
      <c r="F25">
        <f t="shared" si="1"/>
        <v>27.43</v>
      </c>
      <c r="G25" s="6">
        <f t="shared" si="2"/>
        <v>27.608823606272068</v>
      </c>
      <c r="H25" t="s">
        <v>24</v>
      </c>
      <c r="J25" s="16"/>
      <c r="K25" s="2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3.5">
      <c r="B26" s="31"/>
      <c r="C26" s="27">
        <v>184.6</v>
      </c>
      <c r="D26" s="17">
        <v>-46.03</v>
      </c>
      <c r="E26" s="17">
        <v>-27.48</v>
      </c>
      <c r="F26">
        <f t="shared" si="1"/>
        <v>18.55</v>
      </c>
      <c r="G26" s="6">
        <f t="shared" si="2"/>
        <v>9.292005271944282</v>
      </c>
      <c r="H26" t="s">
        <v>22</v>
      </c>
      <c r="J26" s="16"/>
      <c r="K26" s="2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3.5">
      <c r="B27" s="31"/>
      <c r="C27" s="27">
        <v>205.4</v>
      </c>
      <c r="D27" s="17">
        <v>-49.56</v>
      </c>
      <c r="E27" s="17">
        <v>-27.8</v>
      </c>
      <c r="F27">
        <f t="shared" si="1"/>
        <v>21.76</v>
      </c>
      <c r="G27" s="6">
        <f t="shared" si="2"/>
        <v>13.893610777109156</v>
      </c>
      <c r="H27" t="s">
        <v>25</v>
      </c>
      <c r="J27" s="16"/>
      <c r="K27" s="2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3.5">
      <c r="B28" s="31"/>
      <c r="C28" s="27">
        <v>254.2</v>
      </c>
      <c r="D28" s="17">
        <v>-46.24</v>
      </c>
      <c r="E28" s="17">
        <v>-28.46</v>
      </c>
      <c r="F28">
        <f t="shared" si="1"/>
        <v>17.78</v>
      </c>
      <c r="G28" s="6">
        <f t="shared" si="2"/>
        <v>8.418895965228415</v>
      </c>
      <c r="H28" t="s">
        <v>22</v>
      </c>
      <c r="J28" s="16"/>
      <c r="K28" s="2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3.5">
      <c r="B29" s="31"/>
      <c r="C29" s="27">
        <v>293.1</v>
      </c>
      <c r="D29" s="17">
        <v>-50.96</v>
      </c>
      <c r="E29" s="17">
        <v>-29</v>
      </c>
      <c r="F29">
        <f>E29-D29</f>
        <v>21.96</v>
      </c>
      <c r="G29" s="6">
        <f t="shared" si="2"/>
        <v>14.240527537972914</v>
      </c>
      <c r="H29" t="s">
        <v>35</v>
      </c>
      <c r="J29" s="16"/>
      <c r="K29" s="2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3.5">
      <c r="B30" s="32"/>
      <c r="C30" s="29">
        <v>441.2</v>
      </c>
      <c r="D30" s="19">
        <v>-48.86</v>
      </c>
      <c r="E30" s="19">
        <v>-30.6</v>
      </c>
      <c r="F30" s="23">
        <f t="shared" si="1"/>
        <v>18.259999999999998</v>
      </c>
      <c r="G30" s="8">
        <f t="shared" si="2"/>
        <v>8.95405417351527</v>
      </c>
      <c r="H30" t="s">
        <v>15</v>
      </c>
      <c r="J30" s="16"/>
      <c r="K30" s="2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3.5">
      <c r="B31" s="30" t="s">
        <v>27</v>
      </c>
      <c r="C31" s="28">
        <v>23.06</v>
      </c>
      <c r="D31" s="18">
        <v>-49.75</v>
      </c>
      <c r="E31" s="18">
        <v>-28.66</v>
      </c>
      <c r="F31" s="22">
        <f t="shared" si="1"/>
        <v>21.09</v>
      </c>
      <c r="G31" s="11">
        <f t="shared" si="2"/>
        <v>12.78795952968858</v>
      </c>
      <c r="H31" t="s">
        <v>20</v>
      </c>
      <c r="J31" s="16"/>
      <c r="K31" s="2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3.5">
      <c r="B32" s="31" t="s">
        <v>28</v>
      </c>
      <c r="C32" s="27">
        <v>33.5</v>
      </c>
      <c r="D32" s="17">
        <v>-57.53</v>
      </c>
      <c r="E32" s="17">
        <v>-27.66</v>
      </c>
      <c r="F32">
        <f t="shared" si="1"/>
        <v>29.87</v>
      </c>
      <c r="G32" s="6">
        <f t="shared" si="2"/>
        <v>36.88785337484372</v>
      </c>
      <c r="H32" t="s">
        <v>21</v>
      </c>
      <c r="J32" s="16"/>
      <c r="K32" s="2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3.5">
      <c r="B33" s="31"/>
      <c r="C33" s="27">
        <v>47.8</v>
      </c>
      <c r="D33" s="17">
        <v>-44.49</v>
      </c>
      <c r="E33" s="17">
        <v>-26.79</v>
      </c>
      <c r="F33">
        <f t="shared" si="1"/>
        <v>17.700000000000003</v>
      </c>
      <c r="G33" s="6">
        <f t="shared" si="2"/>
        <v>8.332543007969916</v>
      </c>
      <c r="H33" t="s">
        <v>22</v>
      </c>
      <c r="J33" s="16"/>
      <c r="K33" s="2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3.5">
      <c r="B34" s="31"/>
      <c r="C34" s="27">
        <v>73.25</v>
      </c>
      <c r="D34" s="17">
        <v>-55.5</v>
      </c>
      <c r="E34" s="17">
        <v>-26.26</v>
      </c>
      <c r="F34">
        <f t="shared" si="1"/>
        <v>29.24</v>
      </c>
      <c r="G34" s="6">
        <f t="shared" si="2"/>
        <v>34.237087104248715</v>
      </c>
      <c r="H34" t="s">
        <v>23</v>
      </c>
      <c r="J34" s="16"/>
      <c r="K34" s="2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3.5">
      <c r="B35" s="31"/>
      <c r="C35" s="27">
        <v>89.07</v>
      </c>
      <c r="D35" s="17">
        <v>-46.17</v>
      </c>
      <c r="E35" s="17">
        <v>-26.25</v>
      </c>
      <c r="F35">
        <f t="shared" si="1"/>
        <v>19.92</v>
      </c>
      <c r="G35" s="6">
        <f t="shared" si="2"/>
        <v>11.050359403717977</v>
      </c>
      <c r="H35" t="s">
        <v>22</v>
      </c>
      <c r="J35" s="16"/>
      <c r="K35" s="2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3.5">
      <c r="B36" s="31"/>
      <c r="C36" s="27">
        <v>120.5</v>
      </c>
      <c r="D36" s="17">
        <v>-58.72</v>
      </c>
      <c r="E36" s="17">
        <v>-26.53</v>
      </c>
      <c r="F36">
        <f t="shared" si="1"/>
        <v>32.19</v>
      </c>
      <c r="G36" s="6">
        <f t="shared" si="2"/>
        <v>48.488011092028636</v>
      </c>
      <c r="H36" t="s">
        <v>24</v>
      </c>
      <c r="J36" s="16"/>
      <c r="K36" s="2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3.5">
      <c r="B37" s="31"/>
      <c r="C37" s="27">
        <v>138.9</v>
      </c>
      <c r="D37" s="17">
        <v>-49.36</v>
      </c>
      <c r="E37" s="17">
        <v>-26.78</v>
      </c>
      <c r="F37">
        <f t="shared" si="1"/>
        <v>22.58</v>
      </c>
      <c r="G37" s="6">
        <f t="shared" si="2"/>
        <v>15.36816521427809</v>
      </c>
      <c r="H37" t="s">
        <v>22</v>
      </c>
      <c r="J37" s="16"/>
      <c r="K37" s="2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3.5">
      <c r="B38" s="31"/>
      <c r="C38" s="27">
        <v>165.9</v>
      </c>
      <c r="D38" s="17">
        <v>-60.84</v>
      </c>
      <c r="E38" s="17">
        <v>-27.2</v>
      </c>
      <c r="F38">
        <f t="shared" si="1"/>
        <v>33.64</v>
      </c>
      <c r="G38" s="6">
        <f t="shared" si="2"/>
        <v>57.4790084144481</v>
      </c>
      <c r="H38" t="s">
        <v>25</v>
      </c>
      <c r="J38" s="16"/>
      <c r="K38" s="2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3.5">
      <c r="B39" s="32"/>
      <c r="C39" s="29">
        <v>433.4</v>
      </c>
      <c r="D39" s="19">
        <v>-49.68</v>
      </c>
      <c r="E39" s="19">
        <v>-30.53</v>
      </c>
      <c r="F39" s="23">
        <f t="shared" si="1"/>
        <v>19.15</v>
      </c>
      <c r="G39" s="8">
        <f t="shared" si="2"/>
        <v>10.028082338495523</v>
      </c>
      <c r="H39" t="s">
        <v>26</v>
      </c>
      <c r="J39" s="16"/>
      <c r="K39" s="2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3.5">
      <c r="B40" s="30" t="s">
        <v>37</v>
      </c>
      <c r="C40" s="28">
        <v>23.06</v>
      </c>
      <c r="D40" s="18">
        <v>-45.72</v>
      </c>
      <c r="E40" s="18">
        <v>-28.58</v>
      </c>
      <c r="F40" s="10">
        <f t="shared" si="1"/>
        <v>17.14</v>
      </c>
      <c r="G40" s="11">
        <f t="shared" si="2"/>
        <v>7.74983775227436</v>
      </c>
      <c r="J40" s="16"/>
      <c r="K40" s="2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3.5">
      <c r="B41" s="31" t="s">
        <v>38</v>
      </c>
      <c r="C41" s="27">
        <v>441.2</v>
      </c>
      <c r="D41" s="17">
        <v>-47.97</v>
      </c>
      <c r="E41" s="17">
        <v>-30.36</v>
      </c>
      <c r="F41" s="5">
        <f t="shared" si="1"/>
        <v>17.61</v>
      </c>
      <c r="G41" s="6">
        <f t="shared" si="2"/>
        <v>8.236341884196305</v>
      </c>
      <c r="J41" s="16"/>
      <c r="K41" s="2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3.5">
      <c r="B42" s="32"/>
      <c r="C42" s="29">
        <v>10080</v>
      </c>
      <c r="D42" s="19">
        <v>-61.83</v>
      </c>
      <c r="E42" s="19">
        <v>-44.34</v>
      </c>
      <c r="F42" s="7">
        <f t="shared" si="1"/>
        <v>17.489999999999995</v>
      </c>
      <c r="G42" s="8">
        <f t="shared" si="2"/>
        <v>8.10961452265913</v>
      </c>
      <c r="J42" s="16"/>
      <c r="K42" s="2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3.5">
      <c r="B43" s="30" t="s">
        <v>39</v>
      </c>
      <c r="C43" s="28">
        <v>23.06</v>
      </c>
      <c r="D43" s="18">
        <v>-46.27</v>
      </c>
      <c r="E43" s="18">
        <v>-28.56</v>
      </c>
      <c r="F43" s="10">
        <f aca="true" t="shared" si="3" ref="F43:F78">E43-D43</f>
        <v>17.710000000000004</v>
      </c>
      <c r="G43" s="11">
        <f t="shared" si="2"/>
        <v>8.343293682573144</v>
      </c>
      <c r="J43" s="16"/>
      <c r="K43" s="2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13.5">
      <c r="B44" s="40" t="s">
        <v>40</v>
      </c>
      <c r="C44" s="27">
        <v>95.63</v>
      </c>
      <c r="D44" s="17">
        <v>-57.18</v>
      </c>
      <c r="E44" s="17">
        <v>-26.16</v>
      </c>
      <c r="F44" s="5">
        <f t="shared" si="3"/>
        <v>31.02</v>
      </c>
      <c r="G44" s="6">
        <f t="shared" si="2"/>
        <v>42.25138310350088</v>
      </c>
      <c r="H44" t="s">
        <v>41</v>
      </c>
      <c r="J44" s="16"/>
      <c r="K44" s="2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13.5">
      <c r="B45" s="31"/>
      <c r="C45" s="27">
        <v>441.2</v>
      </c>
      <c r="D45" s="17">
        <v>-47.69</v>
      </c>
      <c r="E45" s="17">
        <v>-30.49</v>
      </c>
      <c r="F45" s="5">
        <f t="shared" si="3"/>
        <v>17.2</v>
      </c>
      <c r="G45" s="6">
        <f t="shared" si="2"/>
        <v>7.810488730080143</v>
      </c>
      <c r="H45" t="s">
        <v>15</v>
      </c>
      <c r="J45" s="16"/>
      <c r="K45" s="2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13.5">
      <c r="B46" s="32"/>
      <c r="C46" s="29">
        <v>10080</v>
      </c>
      <c r="D46" s="19">
        <v>-68.64</v>
      </c>
      <c r="E46" s="19">
        <v>-44.43</v>
      </c>
      <c r="F46" s="7">
        <f t="shared" si="3"/>
        <v>24.21</v>
      </c>
      <c r="G46" s="8">
        <f t="shared" si="2"/>
        <v>18.746948794093324</v>
      </c>
      <c r="H46" t="s">
        <v>42</v>
      </c>
      <c r="J46" s="16"/>
      <c r="K46" s="2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2:33" ht="13.5">
      <c r="B47" s="30" t="s">
        <v>54</v>
      </c>
      <c r="C47" s="28">
        <v>23.06</v>
      </c>
      <c r="D47" s="18">
        <v>-47.74</v>
      </c>
      <c r="E47" s="18">
        <v>-28.5</v>
      </c>
      <c r="F47" s="10">
        <f t="shared" si="3"/>
        <v>19.240000000000002</v>
      </c>
      <c r="G47" s="11">
        <f t="shared" si="2"/>
        <v>10.142945335917307</v>
      </c>
      <c r="J47" s="16"/>
      <c r="K47" s="2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33" ht="13.5">
      <c r="B48" s="31" t="s">
        <v>58</v>
      </c>
      <c r="C48" s="27">
        <v>32.91</v>
      </c>
      <c r="D48" s="17">
        <v>-53.34</v>
      </c>
      <c r="E48" s="17">
        <v>-27.49</v>
      </c>
      <c r="F48" s="5">
        <f t="shared" si="3"/>
        <v>25.850000000000005</v>
      </c>
      <c r="G48" s="6">
        <f t="shared" si="2"/>
        <v>22.85063795465107</v>
      </c>
      <c r="H48" t="s">
        <v>45</v>
      </c>
      <c r="J48" s="16"/>
      <c r="K48" s="2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2:33" ht="13.5">
      <c r="B49" s="31"/>
      <c r="C49" s="27">
        <v>40.01</v>
      </c>
      <c r="D49" s="17">
        <v>-43.95</v>
      </c>
      <c r="E49" s="17">
        <v>-27.01</v>
      </c>
      <c r="F49" s="17">
        <f t="shared" si="3"/>
        <v>16.94</v>
      </c>
      <c r="G49" s="6">
        <f t="shared" si="2"/>
        <v>7.550667128846838</v>
      </c>
      <c r="I49" t="s">
        <v>55</v>
      </c>
      <c r="K49" s="2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2:33" ht="13.5">
      <c r="B50" s="31"/>
      <c r="C50" s="27">
        <v>40.73</v>
      </c>
      <c r="D50" s="17">
        <v>-43.72</v>
      </c>
      <c r="E50" s="17">
        <v>-26.94</v>
      </c>
      <c r="F50" s="17">
        <f t="shared" si="3"/>
        <v>16.779999999999998</v>
      </c>
      <c r="G50" s="6">
        <f t="shared" si="2"/>
        <v>7.394599865193973</v>
      </c>
      <c r="H50" t="s">
        <v>43</v>
      </c>
      <c r="I50">
        <f>C50/41</f>
        <v>0.9934146341463413</v>
      </c>
      <c r="K50" s="2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2:33" ht="13.5">
      <c r="B51" s="31"/>
      <c r="C51" s="27">
        <v>41.46</v>
      </c>
      <c r="D51" s="17">
        <v>-43.72</v>
      </c>
      <c r="E51" s="17">
        <v>-26.91</v>
      </c>
      <c r="F51" s="17">
        <f t="shared" si="3"/>
        <v>16.81</v>
      </c>
      <c r="G51" s="6">
        <f t="shared" si="2"/>
        <v>7.423643914384016</v>
      </c>
      <c r="I51" s="16"/>
      <c r="K51" s="2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2:33" ht="13.5">
      <c r="B52" s="31"/>
      <c r="C52" s="27">
        <v>85.96</v>
      </c>
      <c r="D52" s="17">
        <v>-57.11</v>
      </c>
      <c r="E52" s="17">
        <v>-26.04</v>
      </c>
      <c r="F52" s="17">
        <f t="shared" si="3"/>
        <v>31.07</v>
      </c>
      <c r="G52" s="6">
        <f t="shared" si="2"/>
        <v>42.501076063069725</v>
      </c>
      <c r="I52" s="16"/>
      <c r="K52" s="2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2:33" ht="13.5">
      <c r="B53" s="31"/>
      <c r="C53" s="27">
        <v>87.5</v>
      </c>
      <c r="D53" s="17">
        <v>-57.33</v>
      </c>
      <c r="E53" s="17">
        <v>-26.04</v>
      </c>
      <c r="F53" s="17">
        <f t="shared" si="3"/>
        <v>31.29</v>
      </c>
      <c r="G53" s="6">
        <f t="shared" si="2"/>
        <v>43.61696245809647</v>
      </c>
      <c r="H53" t="s">
        <v>44</v>
      </c>
      <c r="I53">
        <f>C53/41</f>
        <v>2.1341463414634148</v>
      </c>
      <c r="K53" s="2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2:33" ht="13.5">
      <c r="B54" s="31"/>
      <c r="C54" s="27">
        <v>89.07</v>
      </c>
      <c r="D54" s="17">
        <v>-57.31</v>
      </c>
      <c r="E54" s="17">
        <v>-26.05</v>
      </c>
      <c r="F54" s="17">
        <f t="shared" si="3"/>
        <v>31.26</v>
      </c>
      <c r="G54" s="6">
        <f t="shared" si="2"/>
        <v>43.463126746910895</v>
      </c>
      <c r="I54" s="16"/>
      <c r="K54" s="2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2:33" ht="13.5">
      <c r="B55" s="31"/>
      <c r="C55" s="27">
        <v>120.5</v>
      </c>
      <c r="D55" s="17">
        <v>-43.66</v>
      </c>
      <c r="E55" s="17">
        <v>-26.33</v>
      </c>
      <c r="F55" s="17">
        <f t="shared" si="3"/>
        <v>17.33</v>
      </c>
      <c r="G55" s="6">
        <f t="shared" si="2"/>
        <v>7.943345319325584</v>
      </c>
      <c r="I55" s="16"/>
      <c r="K55" s="2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2:33" ht="13.5">
      <c r="B56" s="31"/>
      <c r="C56" s="27">
        <v>122.6</v>
      </c>
      <c r="D56" s="17">
        <v>-43.45</v>
      </c>
      <c r="E56" s="17">
        <v>-26.37</v>
      </c>
      <c r="F56" s="17">
        <f t="shared" si="3"/>
        <v>17.080000000000002</v>
      </c>
      <c r="G56" s="6">
        <f t="shared" si="2"/>
        <v>7.689604292863022</v>
      </c>
      <c r="H56" t="s">
        <v>46</v>
      </c>
      <c r="I56">
        <f>C56/41</f>
        <v>2.9902439024390244</v>
      </c>
      <c r="K56" s="2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2:33" ht="13.5">
      <c r="B57" s="31"/>
      <c r="C57" s="27">
        <v>124.8</v>
      </c>
      <c r="D57" s="17">
        <v>-43.56</v>
      </c>
      <c r="E57" s="17">
        <v>-26.4</v>
      </c>
      <c r="F57" s="17">
        <f t="shared" si="3"/>
        <v>17.160000000000004</v>
      </c>
      <c r="G57" s="6">
        <f t="shared" si="2"/>
        <v>7.770008211436354</v>
      </c>
      <c r="I57" s="16"/>
      <c r="K57" s="2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2:33" ht="13.5">
      <c r="B58" s="31"/>
      <c r="C58" s="27">
        <v>141.4</v>
      </c>
      <c r="D58" s="17">
        <v>-56.66</v>
      </c>
      <c r="E58" s="17">
        <v>-26.63</v>
      </c>
      <c r="F58" s="17">
        <f t="shared" si="3"/>
        <v>30.029999999999998</v>
      </c>
      <c r="G58" s="6">
        <f t="shared" si="2"/>
        <v>37.5922411594729</v>
      </c>
      <c r="I58" s="16"/>
      <c r="K58" s="2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2:33" ht="13.5">
      <c r="B59" s="31"/>
      <c r="C59" s="27">
        <v>143.9</v>
      </c>
      <c r="D59" s="17">
        <v>-58.32</v>
      </c>
      <c r="E59" s="17">
        <v>-26.66</v>
      </c>
      <c r="F59" s="17">
        <f t="shared" si="3"/>
        <v>31.66</v>
      </c>
      <c r="G59" s="6">
        <f t="shared" si="2"/>
        <v>45.55860935229591</v>
      </c>
      <c r="H59" t="s">
        <v>47</v>
      </c>
      <c r="I59">
        <f>C59/41</f>
        <v>3.5097560975609756</v>
      </c>
      <c r="K59" s="2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2:33" ht="13.5">
      <c r="B60" s="31"/>
      <c r="C60" s="27">
        <v>146.5</v>
      </c>
      <c r="D60" s="17">
        <v>-57.67</v>
      </c>
      <c r="E60" s="17">
        <v>-26.71</v>
      </c>
      <c r="F60" s="17">
        <f t="shared" si="3"/>
        <v>30.96</v>
      </c>
      <c r="G60" s="6">
        <f t="shared" si="2"/>
        <v>41.95364267648876</v>
      </c>
      <c r="I60" s="16"/>
      <c r="K60" s="2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2:33" ht="13.5">
      <c r="B61" s="31"/>
      <c r="C61" s="27">
        <v>201.8</v>
      </c>
      <c r="D61" s="17">
        <v>-44.92</v>
      </c>
      <c r="E61" s="17">
        <v>-27.56</v>
      </c>
      <c r="F61" s="17">
        <f t="shared" si="3"/>
        <v>17.360000000000003</v>
      </c>
      <c r="G61" s="6">
        <f t="shared" si="2"/>
        <v>7.9742879450074895</v>
      </c>
      <c r="I61" s="16"/>
      <c r="K61" s="2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2:33" ht="13.5">
      <c r="B62" s="31"/>
      <c r="C62" s="27">
        <v>205.4</v>
      </c>
      <c r="D62" s="17">
        <v>-44.79</v>
      </c>
      <c r="E62" s="17">
        <v>-27.6</v>
      </c>
      <c r="F62" s="17">
        <f t="shared" si="3"/>
        <v>17.189999999999998</v>
      </c>
      <c r="G62" s="6">
        <f t="shared" si="2"/>
        <v>7.8003511168732285</v>
      </c>
      <c r="H62" t="s">
        <v>48</v>
      </c>
      <c r="I62">
        <f>C62/41</f>
        <v>5.009756097560976</v>
      </c>
      <c r="K62" s="2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2:33" ht="13.5">
      <c r="B63" s="31"/>
      <c r="C63" s="27">
        <v>209.1</v>
      </c>
      <c r="D63" s="17">
        <v>-45.73</v>
      </c>
      <c r="E63" s="17">
        <v>-27.67</v>
      </c>
      <c r="F63" s="17">
        <f t="shared" si="3"/>
        <v>18.059999999999995</v>
      </c>
      <c r="G63" s="6">
        <f t="shared" si="2"/>
        <v>8.72747223776965</v>
      </c>
      <c r="I63" s="16"/>
      <c r="K63" s="2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2:33" ht="13.5">
      <c r="B64" s="31"/>
      <c r="C64" s="27">
        <v>212.8</v>
      </c>
      <c r="D64" s="17">
        <v>-48.65</v>
      </c>
      <c r="E64" s="17">
        <v>-27.72</v>
      </c>
      <c r="F64" s="17">
        <f t="shared" si="3"/>
        <v>20.93</v>
      </c>
      <c r="G64" s="6">
        <f t="shared" si="2"/>
        <v>12.536300906714551</v>
      </c>
      <c r="I64" s="16"/>
      <c r="K64" s="2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2:33" ht="13.5">
      <c r="B65" s="31"/>
      <c r="C65" s="27">
        <v>216.6</v>
      </c>
      <c r="D65" s="17">
        <v>-55.14</v>
      </c>
      <c r="E65" s="17">
        <v>-27.77</v>
      </c>
      <c r="F65" s="17">
        <f t="shared" si="3"/>
        <v>27.37</v>
      </c>
      <c r="G65" s="6">
        <f t="shared" si="2"/>
        <v>27.411881849832447</v>
      </c>
      <c r="I65" s="16"/>
      <c r="K65" s="2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2:33" ht="13.5">
      <c r="B66" s="31"/>
      <c r="C66" s="27">
        <v>220.5</v>
      </c>
      <c r="D66" s="17">
        <v>-55.46</v>
      </c>
      <c r="E66" s="17">
        <v>-27.84</v>
      </c>
      <c r="F66" s="17">
        <f t="shared" si="3"/>
        <v>27.62</v>
      </c>
      <c r="G66" s="6">
        <f t="shared" si="2"/>
        <v>28.241523778433354</v>
      </c>
      <c r="H66" t="s">
        <v>49</v>
      </c>
      <c r="I66">
        <f>C66/41</f>
        <v>5.378048780487805</v>
      </c>
      <c r="K66" s="2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2:33" ht="13.5">
      <c r="B67" s="31"/>
      <c r="C67" s="27">
        <v>224.5</v>
      </c>
      <c r="D67" s="17">
        <v>-52.49</v>
      </c>
      <c r="E67" s="17">
        <v>-27.88</v>
      </c>
      <c r="F67" s="17">
        <f t="shared" si="3"/>
        <v>24.610000000000003</v>
      </c>
      <c r="G67" s="6">
        <f t="shared" si="2"/>
        <v>19.677593819194406</v>
      </c>
      <c r="I67" s="16"/>
      <c r="K67" s="2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2:33" ht="13.5">
      <c r="B68" s="31"/>
      <c r="C68" s="27">
        <v>282.9</v>
      </c>
      <c r="D68" s="17">
        <v>-46.21</v>
      </c>
      <c r="E68" s="17">
        <v>-28.68</v>
      </c>
      <c r="F68" s="17">
        <f t="shared" si="3"/>
        <v>17.53</v>
      </c>
      <c r="G68" s="6">
        <f t="shared" si="2"/>
        <v>8.151662592812757</v>
      </c>
      <c r="I68" s="16"/>
      <c r="K68" s="2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2:33" ht="13.5">
      <c r="B69" s="31"/>
      <c r="C69" s="27">
        <v>287.9</v>
      </c>
      <c r="D69" s="17">
        <v>-46.13</v>
      </c>
      <c r="E69" s="17">
        <v>-28.73</v>
      </c>
      <c r="F69" s="17">
        <f t="shared" si="3"/>
        <v>17.400000000000002</v>
      </c>
      <c r="G69" s="6">
        <f t="shared" si="2"/>
        <v>8.01571137605957</v>
      </c>
      <c r="H69" t="s">
        <v>50</v>
      </c>
      <c r="I69">
        <f>C69/41</f>
        <v>7.021951219512195</v>
      </c>
      <c r="K69" s="2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2:33" ht="13.5">
      <c r="B70" s="31"/>
      <c r="C70" s="27">
        <v>293.1</v>
      </c>
      <c r="D70" s="17">
        <v>-47.38</v>
      </c>
      <c r="E70" s="17">
        <v>-28.82</v>
      </c>
      <c r="F70" s="17">
        <f t="shared" si="3"/>
        <v>18.560000000000002</v>
      </c>
      <c r="G70" s="6">
        <f t="shared" si="2"/>
        <v>9.303861204416165</v>
      </c>
      <c r="I70" s="16"/>
      <c r="K70" s="2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2:33" ht="13.5">
      <c r="B71" s="31"/>
      <c r="C71" s="27">
        <v>298.4</v>
      </c>
      <c r="D71" s="17">
        <v>-54.95</v>
      </c>
      <c r="E71" s="17">
        <v>-28.88</v>
      </c>
      <c r="F71" s="17">
        <f t="shared" si="3"/>
        <v>26.070000000000004</v>
      </c>
      <c r="G71" s="6">
        <f t="shared" si="2"/>
        <v>23.462452760512797</v>
      </c>
      <c r="H71" t="s">
        <v>51</v>
      </c>
      <c r="I71">
        <f>C71/41</f>
        <v>7.278048780487804</v>
      </c>
      <c r="K71" s="2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2:33" ht="13.5">
      <c r="B72" s="31"/>
      <c r="C72" s="27">
        <v>303.7</v>
      </c>
      <c r="D72" s="17">
        <v>-50.94</v>
      </c>
      <c r="E72" s="17">
        <v>-28.94</v>
      </c>
      <c r="F72" s="17">
        <f t="shared" si="3"/>
        <v>21.999999999999996</v>
      </c>
      <c r="G72" s="6">
        <f t="shared" si="2"/>
        <v>14.310874616820298</v>
      </c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2:33" ht="13.5">
      <c r="B73" s="31"/>
      <c r="C73" s="27">
        <v>356.4</v>
      </c>
      <c r="D73" s="17">
        <v>-46.98</v>
      </c>
      <c r="E73" s="17">
        <v>-29.56</v>
      </c>
      <c r="F73" s="17">
        <f t="shared" si="3"/>
        <v>17.419999999999998</v>
      </c>
      <c r="G73" s="6">
        <f t="shared" si="2"/>
        <v>8.036494737223014</v>
      </c>
      <c r="J73" s="16"/>
      <c r="K73" s="2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2:33" ht="13.5">
      <c r="B74" s="31"/>
      <c r="C74" s="27">
        <v>362.8</v>
      </c>
      <c r="D74" s="17">
        <v>-46.95</v>
      </c>
      <c r="E74" s="17">
        <v>-29.63</v>
      </c>
      <c r="F74" s="17">
        <f t="shared" si="3"/>
        <v>17.320000000000004</v>
      </c>
      <c r="G74" s="6">
        <f t="shared" si="2"/>
        <v>7.933054837332957</v>
      </c>
      <c r="H74" t="s">
        <v>57</v>
      </c>
      <c r="I74">
        <f>C74/41</f>
        <v>8.848780487804879</v>
      </c>
      <c r="J74" s="16"/>
      <c r="K74" s="2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2:33" ht="13.5">
      <c r="B75" s="31"/>
      <c r="C75" s="27">
        <v>369.3</v>
      </c>
      <c r="D75" s="17">
        <v>-47.05</v>
      </c>
      <c r="E75" s="17">
        <v>-29.7</v>
      </c>
      <c r="F75" s="17">
        <f t="shared" si="3"/>
        <v>17.349999999999998</v>
      </c>
      <c r="G75" s="6">
        <f t="shared" si="2"/>
        <v>7.963961859499497</v>
      </c>
      <c r="J75" s="16"/>
      <c r="K75" s="2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2:33" ht="13.5">
      <c r="B76" s="31"/>
      <c r="C76" s="27">
        <v>375.9</v>
      </c>
      <c r="D76" s="17">
        <v>-49.89</v>
      </c>
      <c r="E76" s="17">
        <v>-29.76</v>
      </c>
      <c r="F76" s="17">
        <f t="shared" si="3"/>
        <v>20.13</v>
      </c>
      <c r="G76" s="6">
        <f t="shared" si="2"/>
        <v>11.345253151706899</v>
      </c>
      <c r="J76" s="16"/>
      <c r="K76" s="2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2:33" ht="13.5">
      <c r="B77" s="31"/>
      <c r="C77" s="27">
        <v>382.7</v>
      </c>
      <c r="D77" s="17">
        <v>-50.86</v>
      </c>
      <c r="E77" s="17">
        <v>-29.84</v>
      </c>
      <c r="F77" s="17">
        <f t="shared" si="3"/>
        <v>21.02</v>
      </c>
      <c r="G77" s="6">
        <f t="shared" si="2"/>
        <v>12.677288255958493</v>
      </c>
      <c r="H77" t="s">
        <v>56</v>
      </c>
      <c r="I77">
        <f>C77/41</f>
        <v>9.334146341463414</v>
      </c>
      <c r="J77" s="16"/>
      <c r="K77" s="2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2:33" ht="13.5">
      <c r="B78" s="31"/>
      <c r="C78" s="27">
        <v>389.6</v>
      </c>
      <c r="D78" s="17">
        <v>-48.79</v>
      </c>
      <c r="E78" s="17">
        <v>-29.91</v>
      </c>
      <c r="F78" s="17">
        <f t="shared" si="3"/>
        <v>18.88</v>
      </c>
      <c r="G78" s="6">
        <f t="shared" si="2"/>
        <v>9.690548792226581</v>
      </c>
      <c r="J78" s="16"/>
      <c r="K78" s="2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2:7" ht="13.5">
      <c r="B79" s="32"/>
      <c r="C79" s="38"/>
      <c r="D79" s="7"/>
      <c r="E79" s="7"/>
      <c r="F79" s="19">
        <f>E79-D79</f>
        <v>0</v>
      </c>
      <c r="G79" s="8">
        <f t="shared" si="2"/>
        <v>0.21618600064636806</v>
      </c>
    </row>
    <row r="80" spans="2:7" ht="13.5">
      <c r="B80" s="30" t="s">
        <v>53</v>
      </c>
      <c r="C80" s="37">
        <v>25.2</v>
      </c>
      <c r="D80" s="10">
        <v>-49.42</v>
      </c>
      <c r="E80" s="10">
        <v>-28.27</v>
      </c>
      <c r="F80" s="18">
        <f>E80-D80</f>
        <v>21.150000000000002</v>
      </c>
      <c r="G80" s="11">
        <f>10^((F80+1.7)/20)-1</f>
        <v>12.883533099290462</v>
      </c>
    </row>
    <row r="81" spans="2:7" ht="13.5">
      <c r="B81" s="31" t="s">
        <v>59</v>
      </c>
      <c r="C81" s="35">
        <v>25.65</v>
      </c>
      <c r="D81" s="5">
        <v>-49.93</v>
      </c>
      <c r="E81" s="5">
        <v>-28.55</v>
      </c>
      <c r="F81" s="17">
        <f>E81-D81</f>
        <v>21.38</v>
      </c>
      <c r="G81" s="6">
        <f>10^((F81+1.7)/20)-1</f>
        <v>13.256075936021885</v>
      </c>
    </row>
    <row r="82" spans="2:7" ht="13.5">
      <c r="B82" s="31"/>
      <c r="C82" s="35">
        <v>26.11</v>
      </c>
      <c r="D82" s="5">
        <v>-49.74</v>
      </c>
      <c r="E82" s="5">
        <v>-28.15</v>
      </c>
      <c r="F82" s="17">
        <f>E82-D82</f>
        <v>21.590000000000003</v>
      </c>
      <c r="G82" s="6">
        <f>10^((F82+1.7)/20)-1</f>
        <v>13.604947494416331</v>
      </c>
    </row>
    <row r="83" spans="2:7" ht="13.5">
      <c r="B83" s="31"/>
      <c r="C83" s="35">
        <v>40.01</v>
      </c>
      <c r="D83" s="5">
        <v>-44.16</v>
      </c>
      <c r="E83" s="5">
        <v>-27.07</v>
      </c>
      <c r="F83" s="17">
        <f>E83-D83</f>
        <v>17.089999999999996</v>
      </c>
      <c r="G83" s="6">
        <f>10^((F83+1.7)/20)-1</f>
        <v>7.699614330652674</v>
      </c>
    </row>
    <row r="84" spans="2:7" ht="13.5">
      <c r="B84" s="31"/>
      <c r="C84" s="35">
        <v>40.73</v>
      </c>
      <c r="D84" s="5">
        <v>-43.87</v>
      </c>
      <c r="E84" s="5">
        <v>-26.99</v>
      </c>
      <c r="F84" s="17">
        <f>E84-D84</f>
        <v>16.88</v>
      </c>
      <c r="G84" s="6">
        <f>10^((F84+1.7)/20)-1</f>
        <v>7.491804750363141</v>
      </c>
    </row>
    <row r="85" spans="2:7" ht="13.5">
      <c r="B85" s="31"/>
      <c r="C85" s="35">
        <v>41.46</v>
      </c>
      <c r="D85" s="5">
        <v>-43.92</v>
      </c>
      <c r="E85" s="5">
        <v>-26.96</v>
      </c>
      <c r="F85" s="17">
        <f>E85-D85</f>
        <v>16.96</v>
      </c>
      <c r="G85" s="6">
        <f>10^((F85+1.7)/20)-1</f>
        <v>7.570378452303698</v>
      </c>
    </row>
    <row r="86" spans="2:7" ht="13.5">
      <c r="B86" s="31"/>
      <c r="C86" s="35">
        <v>84.44</v>
      </c>
      <c r="D86" s="5">
        <v>-55.16</v>
      </c>
      <c r="E86" s="5">
        <v>-26.1</v>
      </c>
      <c r="F86" s="17">
        <f>E86-D86</f>
        <v>29.059999999999995</v>
      </c>
      <c r="G86" s="6">
        <f>10^((F86+1.7)/20)-1</f>
        <v>33.514373933585624</v>
      </c>
    </row>
    <row r="87" spans="2:7" ht="13.5">
      <c r="B87" s="31"/>
      <c r="C87" s="35">
        <v>85.96</v>
      </c>
      <c r="D87" s="5">
        <v>-55.8</v>
      </c>
      <c r="E87" s="5">
        <v>-26.11</v>
      </c>
      <c r="F87" s="17">
        <f>E87-D87</f>
        <v>29.689999999999998</v>
      </c>
      <c r="G87" s="6">
        <f>10^((F87+1.7)/20)-1</f>
        <v>36.110772949292596</v>
      </c>
    </row>
    <row r="88" spans="2:7" ht="13.5">
      <c r="B88" s="31"/>
      <c r="C88" s="35">
        <v>87.5</v>
      </c>
      <c r="D88" s="5">
        <v>-55.01</v>
      </c>
      <c r="E88" s="5">
        <v>-26.1</v>
      </c>
      <c r="F88" s="17">
        <f>E88-D88</f>
        <v>28.909999999999997</v>
      </c>
      <c r="G88" s="6">
        <f>10^((F88+1.7)/20)-1</f>
        <v>32.92344895414433</v>
      </c>
    </row>
    <row r="89" spans="2:7" ht="13.5">
      <c r="B89" s="31"/>
      <c r="C89" s="35">
        <v>118.3</v>
      </c>
      <c r="D89" s="5">
        <v>-44.45</v>
      </c>
      <c r="E89" s="5">
        <v>-26.37</v>
      </c>
      <c r="F89" s="17">
        <f>E89-D89</f>
        <v>18.080000000000002</v>
      </c>
      <c r="G89" s="6">
        <f>10^((F89+1.7)/20)-1</f>
        <v>8.749896377173874</v>
      </c>
    </row>
    <row r="90" spans="2:7" ht="13.5">
      <c r="B90" s="31"/>
      <c r="C90" s="35">
        <v>120.5</v>
      </c>
      <c r="D90" s="5">
        <v>-44.31</v>
      </c>
      <c r="E90" s="5">
        <v>-26.4</v>
      </c>
      <c r="F90" s="17">
        <f>E90-D90</f>
        <v>17.910000000000004</v>
      </c>
      <c r="G90" s="6">
        <f>10^((F90+1.7)/20)-1</f>
        <v>8.560926950198143</v>
      </c>
    </row>
    <row r="91" spans="2:7" ht="13.5">
      <c r="B91" s="31"/>
      <c r="C91" s="35">
        <v>122.6</v>
      </c>
      <c r="D91" s="5">
        <v>-44.25</v>
      </c>
      <c r="E91" s="5">
        <v>-26.42</v>
      </c>
      <c r="F91" s="17">
        <f>E91-D91</f>
        <v>17.83</v>
      </c>
      <c r="G91" s="6">
        <f>10^((F91+1.7)/20)-1</f>
        <v>8.473271845042497</v>
      </c>
    </row>
    <row r="92" spans="2:7" ht="13.5">
      <c r="B92" s="31"/>
      <c r="C92" s="35">
        <v>124.8</v>
      </c>
      <c r="D92" s="5">
        <v>-44.67</v>
      </c>
      <c r="E92" s="5">
        <v>-26.45</v>
      </c>
      <c r="F92" s="17">
        <f>E92-D92</f>
        <v>18.220000000000002</v>
      </c>
      <c r="G92" s="6">
        <f>10^((F92+1.7)/20)-1</f>
        <v>8.908319448927681</v>
      </c>
    </row>
    <row r="93" spans="2:7" ht="13.5">
      <c r="B93" s="31"/>
      <c r="C93" s="35">
        <v>157.3</v>
      </c>
      <c r="D93" s="5">
        <v>-54.84</v>
      </c>
      <c r="E93" s="5">
        <v>-26.93</v>
      </c>
      <c r="F93" s="17">
        <f>E93-D93</f>
        <v>27.910000000000004</v>
      </c>
      <c r="G93" s="6">
        <f>10^((F93+1.7)/20)-1</f>
        <v>29.234305705113385</v>
      </c>
    </row>
    <row r="94" spans="2:7" ht="13.5">
      <c r="B94" s="31"/>
      <c r="C94" s="35">
        <v>160.1</v>
      </c>
      <c r="D94" s="5">
        <v>-55.28</v>
      </c>
      <c r="E94" s="5">
        <v>-26.96</v>
      </c>
      <c r="F94" s="17">
        <f>E94-D94</f>
        <v>28.32</v>
      </c>
      <c r="G94" s="6">
        <f>10^((F94+1.7)/20)-1</f>
        <v>30.695674630434915</v>
      </c>
    </row>
    <row r="95" spans="2:7" ht="13.5">
      <c r="B95" s="31"/>
      <c r="C95" s="35">
        <v>163</v>
      </c>
      <c r="D95" s="5">
        <v>-53.64</v>
      </c>
      <c r="E95" s="5">
        <v>-27.01</v>
      </c>
      <c r="F95" s="17">
        <f>E95-D95</f>
        <v>26.63</v>
      </c>
      <c r="G95" s="6">
        <f>10^((F95+1.7)/20)-1</f>
        <v>25.09155723014135</v>
      </c>
    </row>
    <row r="96" spans="2:7" ht="13.5">
      <c r="B96" s="31"/>
      <c r="C96" s="35">
        <v>187.9</v>
      </c>
      <c r="D96" s="5">
        <v>-45.81</v>
      </c>
      <c r="E96" s="5">
        <v>-27.39</v>
      </c>
      <c r="F96" s="17">
        <f>E96-D96</f>
        <v>18.42</v>
      </c>
      <c r="G96" s="6">
        <f>10^((F96+1.7)/20)-1</f>
        <v>9.139113857366798</v>
      </c>
    </row>
    <row r="97" spans="2:7" ht="13.5">
      <c r="B97" s="31"/>
      <c r="C97" s="35">
        <v>191.3</v>
      </c>
      <c r="D97" s="5">
        <v>-45.71</v>
      </c>
      <c r="E97" s="5">
        <v>-27.44</v>
      </c>
      <c r="F97" s="17">
        <f>E97-D97</f>
        <v>18.27</v>
      </c>
      <c r="G97" s="6">
        <f>10^((F97+1.7)/20)-1</f>
        <v>8.965520801347685</v>
      </c>
    </row>
    <row r="98" spans="2:7" ht="13.5">
      <c r="B98" s="31"/>
      <c r="C98" s="35">
        <v>194.7</v>
      </c>
      <c r="D98" s="5">
        <v>-45.84</v>
      </c>
      <c r="E98" s="5">
        <v>-27.5</v>
      </c>
      <c r="F98" s="17">
        <f>E98-D98</f>
        <v>18.340000000000003</v>
      </c>
      <c r="G98" s="6">
        <f>10^((F98+1.7)/20)-1</f>
        <v>9.046157902783959</v>
      </c>
    </row>
    <row r="99" spans="2:7" ht="13.5">
      <c r="B99" s="31"/>
      <c r="C99" s="35">
        <v>232.6</v>
      </c>
      <c r="D99" s="5">
        <v>-52.47</v>
      </c>
      <c r="E99" s="5">
        <v>-28.06</v>
      </c>
      <c r="F99" s="17">
        <f>E99-D99</f>
        <v>24.41</v>
      </c>
      <c r="G99" s="6">
        <f>10^((F99+1.7)/20)-1</f>
        <v>19.206914319922575</v>
      </c>
    </row>
    <row r="100" spans="2:7" ht="13.5">
      <c r="B100" s="31"/>
      <c r="C100" s="35">
        <v>236.8</v>
      </c>
      <c r="D100" s="5">
        <v>-52.7</v>
      </c>
      <c r="E100" s="5">
        <v>-28.12</v>
      </c>
      <c r="F100" s="17">
        <f>E100-D100</f>
        <v>24.580000000000002</v>
      </c>
      <c r="G100" s="6">
        <f>10^((F100+1.7)/20)-1</f>
        <v>19.606299132700013</v>
      </c>
    </row>
    <row r="101" spans="2:7" ht="13.5">
      <c r="B101" s="31"/>
      <c r="C101" s="35">
        <v>241</v>
      </c>
      <c r="D101" s="5">
        <v>-51.65</v>
      </c>
      <c r="E101" s="5">
        <v>-28.18</v>
      </c>
      <c r="F101" s="17">
        <f>E101-D101</f>
        <v>23.47</v>
      </c>
      <c r="G101" s="6">
        <f>10^((F101+1.7)/20)-1</f>
        <v>17.134266758708034</v>
      </c>
    </row>
    <row r="102" spans="2:7" ht="13.5">
      <c r="B102" s="31"/>
      <c r="C102" s="35">
        <v>263.4</v>
      </c>
      <c r="D102" s="5">
        <v>-46.52</v>
      </c>
      <c r="E102" s="5">
        <v>-28.49</v>
      </c>
      <c r="F102" s="17">
        <f>E102-D102</f>
        <v>18.030000000000005</v>
      </c>
      <c r="G102" s="6">
        <f>10^((F102+1.7)/20)-1</f>
        <v>8.69393269300256</v>
      </c>
    </row>
    <row r="103" spans="2:7" ht="13.5">
      <c r="B103" s="31"/>
      <c r="C103" s="35">
        <v>268.2</v>
      </c>
      <c r="D103" s="5">
        <v>-46.54</v>
      </c>
      <c r="E103" s="5">
        <v>-28.54</v>
      </c>
      <c r="F103" s="17">
        <f>E103-D103</f>
        <v>18</v>
      </c>
      <c r="G103" s="6">
        <f>10^((F103+1.7)/20)-1</f>
        <v>8.660508789898138</v>
      </c>
    </row>
    <row r="104" spans="2:7" ht="13.5">
      <c r="B104" s="31"/>
      <c r="C104" s="35">
        <v>273</v>
      </c>
      <c r="D104" s="5">
        <v>-46.77</v>
      </c>
      <c r="E104" s="5">
        <v>-28.6</v>
      </c>
      <c r="F104" s="17">
        <f>E104-D104</f>
        <v>18.17</v>
      </c>
      <c r="G104" s="6">
        <f>10^((F104+1.7)/20)-1</f>
        <v>8.851446428040354</v>
      </c>
    </row>
    <row r="105" spans="2:7" ht="13.5">
      <c r="B105" s="31"/>
      <c r="C105" s="35">
        <v>293.1</v>
      </c>
      <c r="D105" s="5">
        <v>-50.41</v>
      </c>
      <c r="E105" s="5">
        <v>-28.87</v>
      </c>
      <c r="F105" s="17">
        <f>E105-D105</f>
        <v>21.539999999999996</v>
      </c>
      <c r="G105" s="6">
        <f>10^((F105+1.7)/20)-1</f>
        <v>13.521116175877417</v>
      </c>
    </row>
    <row r="106" spans="2:7" ht="13.5">
      <c r="B106" s="31"/>
      <c r="C106" s="35">
        <v>298.4</v>
      </c>
      <c r="D106" s="5">
        <v>-50.87</v>
      </c>
      <c r="E106" s="5">
        <v>-28.93</v>
      </c>
      <c r="F106" s="17">
        <f>E106-D106</f>
        <v>21.939999999999998</v>
      </c>
      <c r="G106" s="6">
        <v>2</v>
      </c>
    </row>
    <row r="107" spans="2:7" ht="13.5">
      <c r="B107" s="31"/>
      <c r="C107" s="35">
        <v>303.7</v>
      </c>
      <c r="D107" s="5">
        <v>-50.52</v>
      </c>
      <c r="E107" s="5">
        <v>-29</v>
      </c>
      <c r="F107" s="17">
        <f>E107-D107</f>
        <v>21.520000000000003</v>
      </c>
      <c r="G107" s="6">
        <f>10^((F107+1.7)/20)-1</f>
        <v>13.48771853544762</v>
      </c>
    </row>
    <row r="108" spans="2:7" ht="13.5">
      <c r="B108" s="31"/>
      <c r="C108" s="35">
        <v>309.2</v>
      </c>
      <c r="D108" s="5">
        <v>-50.7</v>
      </c>
      <c r="E108" s="5">
        <v>-29.06</v>
      </c>
      <c r="F108" s="17">
        <f>E108-D108</f>
        <v>21.640000000000004</v>
      </c>
      <c r="G108" s="6">
        <f>10^((F108+1.7)/20)-1</f>
        <v>13.689262776438682</v>
      </c>
    </row>
    <row r="109" spans="2:7" ht="13.5">
      <c r="B109" s="31"/>
      <c r="C109" s="35">
        <v>314.7</v>
      </c>
      <c r="D109" s="5">
        <v>-50.81</v>
      </c>
      <c r="E109" s="5">
        <v>-29.14</v>
      </c>
      <c r="F109" s="17">
        <f>E109-D109</f>
        <v>21.67</v>
      </c>
      <c r="G109" s="6">
        <f>10^((F109+1.7)/20)-1</f>
        <v>13.740085409738125</v>
      </c>
    </row>
    <row r="110" spans="2:7" ht="13.5">
      <c r="B110" s="32"/>
      <c r="C110" s="38">
        <v>320.3</v>
      </c>
      <c r="D110" s="7">
        <v>-50.31</v>
      </c>
      <c r="E110" s="7">
        <v>-29.2</v>
      </c>
      <c r="F110" s="19">
        <f>E110-D110</f>
        <v>21.110000000000003</v>
      </c>
      <c r="G110" s="8">
        <f>10^((F110+1.7)/20)-1</f>
        <v>12.819744059012962</v>
      </c>
    </row>
    <row r="111" spans="2:7" ht="13.5">
      <c r="B111" s="30" t="s">
        <v>52</v>
      </c>
      <c r="C111" s="37">
        <v>23.06</v>
      </c>
      <c r="D111" s="10">
        <v>-50.83</v>
      </c>
      <c r="E111" s="10">
        <v>-28.67</v>
      </c>
      <c r="F111" s="18">
        <f aca="true" t="shared" si="4" ref="F111:F141">E111-D111</f>
        <v>22.159999999999997</v>
      </c>
      <c r="G111" s="11">
        <f>10^((F111-0.3)/20)-1</f>
        <v>11.387965865303688</v>
      </c>
    </row>
    <row r="112" spans="2:7" ht="13.5">
      <c r="B112" s="31" t="s">
        <v>60</v>
      </c>
      <c r="C112" s="35">
        <v>28.54</v>
      </c>
      <c r="D112" s="5">
        <v>-54.67</v>
      </c>
      <c r="E112" s="5">
        <v>-28</v>
      </c>
      <c r="F112" s="17">
        <f t="shared" si="4"/>
        <v>26.67</v>
      </c>
      <c r="G112" s="6">
        <f>10^((F112-0.3)/20)-1</f>
        <v>19.820924052201164</v>
      </c>
    </row>
    <row r="113" spans="2:7" ht="13.5">
      <c r="B113" s="31"/>
      <c r="C113" s="35">
        <v>29.05</v>
      </c>
      <c r="D113" s="5">
        <v>-54.74</v>
      </c>
      <c r="E113" s="5">
        <v>-27.93</v>
      </c>
      <c r="F113" s="17">
        <f t="shared" si="4"/>
        <v>26.810000000000002</v>
      </c>
      <c r="G113" s="6">
        <f>10^((F113-0.3)/20)-1</f>
        <v>20.15923685240947</v>
      </c>
    </row>
    <row r="114" spans="2:7" ht="13.5">
      <c r="B114" s="31"/>
      <c r="C114" s="35">
        <v>29.58</v>
      </c>
      <c r="D114" s="5">
        <v>-54.63</v>
      </c>
      <c r="E114" s="5">
        <v>-27.84</v>
      </c>
      <c r="F114" s="17">
        <f t="shared" si="4"/>
        <v>26.790000000000003</v>
      </c>
      <c r="G114" s="6">
        <f>10^((F114-0.3)/20)-1</f>
        <v>20.110571958085444</v>
      </c>
    </row>
    <row r="115" spans="2:7" ht="13.5">
      <c r="B115" s="31"/>
      <c r="C115" s="35">
        <v>40.01</v>
      </c>
      <c r="D115" s="5">
        <v>-46.37</v>
      </c>
      <c r="E115" s="5">
        <v>-27.07</v>
      </c>
      <c r="F115" s="17">
        <f t="shared" si="4"/>
        <v>19.299999999999997</v>
      </c>
      <c r="G115" s="6">
        <f>10^((F115-0.3)/20)-1</f>
        <v>7.912509381337454</v>
      </c>
    </row>
    <row r="116" spans="2:7" ht="13.5">
      <c r="B116" s="31"/>
      <c r="C116" s="35">
        <v>40.73</v>
      </c>
      <c r="D116" s="5">
        <v>-46.29</v>
      </c>
      <c r="E116" s="5">
        <v>-26.99</v>
      </c>
      <c r="F116" s="17">
        <f t="shared" si="4"/>
        <v>19.3</v>
      </c>
      <c r="G116" s="6">
        <f>10^((F116-0.3)/20)-1</f>
        <v>7.912509381337458</v>
      </c>
    </row>
    <row r="117" spans="2:7" ht="13.5">
      <c r="B117" s="31"/>
      <c r="C117" s="35">
        <v>41.46</v>
      </c>
      <c r="D117" s="5">
        <v>-46.41</v>
      </c>
      <c r="E117" s="5">
        <v>-26.96</v>
      </c>
      <c r="F117" s="17">
        <f t="shared" si="4"/>
        <v>19.449999999999996</v>
      </c>
      <c r="G117" s="6">
        <f>10^((F117-0.3)/20)-1</f>
        <v>8.067759645839047</v>
      </c>
    </row>
    <row r="118" spans="2:7" ht="13.5">
      <c r="B118" s="31"/>
      <c r="C118" s="35">
        <v>85.96</v>
      </c>
      <c r="D118" s="5">
        <v>-58.95</v>
      </c>
      <c r="E118" s="5">
        <v>-26.11</v>
      </c>
      <c r="F118" s="17">
        <f t="shared" si="4"/>
        <v>32.84</v>
      </c>
      <c r="G118" s="6">
        <f>10^((F118-0.3)/20)-1</f>
        <v>41.364296604954156</v>
      </c>
    </row>
    <row r="119" spans="2:7" ht="13.5">
      <c r="B119" s="31"/>
      <c r="C119" s="35">
        <v>87.5</v>
      </c>
      <c r="D119" s="5">
        <v>-59.46</v>
      </c>
      <c r="E119" s="5">
        <v>-26.1</v>
      </c>
      <c r="F119" s="17">
        <f t="shared" si="4"/>
        <v>33.36</v>
      </c>
      <c r="G119" s="6">
        <f>10^((F119-0.3)/20)-1</f>
        <v>43.977985489328816</v>
      </c>
    </row>
    <row r="120" spans="2:7" ht="13.5">
      <c r="B120" s="31"/>
      <c r="C120" s="35">
        <v>89.07</v>
      </c>
      <c r="D120" s="5">
        <v>-59.11</v>
      </c>
      <c r="E120" s="5">
        <v>-26.11</v>
      </c>
      <c r="F120" s="17">
        <f t="shared" si="4"/>
        <v>33</v>
      </c>
      <c r="G120" s="6">
        <f>10^((F120-0.3)/20)-1</f>
        <v>42.15190768277656</v>
      </c>
    </row>
    <row r="121" spans="2:7" ht="13.5">
      <c r="B121" s="31"/>
      <c r="C121" s="35">
        <v>118.3</v>
      </c>
      <c r="D121" s="5">
        <v>-46.3</v>
      </c>
      <c r="E121" s="5">
        <v>-26.36</v>
      </c>
      <c r="F121" s="17">
        <f t="shared" si="4"/>
        <v>19.939999999999998</v>
      </c>
      <c r="G121" s="6">
        <f>10^((F121-0.3)/20)-1</f>
        <v>8.594006315159332</v>
      </c>
    </row>
    <row r="122" spans="2:7" ht="13.5">
      <c r="B122" s="31"/>
      <c r="C122" s="35">
        <v>120.5</v>
      </c>
      <c r="D122" s="5">
        <v>-46.15</v>
      </c>
      <c r="E122" s="5">
        <v>-26.39</v>
      </c>
      <c r="F122" s="17">
        <f t="shared" si="4"/>
        <v>19.759999999999998</v>
      </c>
      <c r="G122" s="6">
        <f>10^((F122-0.3)/20)-1</f>
        <v>8.397233105646377</v>
      </c>
    </row>
    <row r="123" spans="2:7" ht="13.5">
      <c r="B123" s="31"/>
      <c r="C123" s="35">
        <v>122.6</v>
      </c>
      <c r="D123" s="5">
        <v>-46.21</v>
      </c>
      <c r="E123" s="5">
        <v>-26.43</v>
      </c>
      <c r="F123" s="17">
        <f t="shared" si="4"/>
        <v>19.78</v>
      </c>
      <c r="G123" s="6">
        <f>10^((F123-0.3)/20)-1</f>
        <v>8.418895965228415</v>
      </c>
    </row>
    <row r="124" spans="2:7" ht="13.5">
      <c r="B124" s="31"/>
      <c r="C124" s="35">
        <v>146.5</v>
      </c>
      <c r="D124" s="5">
        <v>-58.04</v>
      </c>
      <c r="E124" s="5">
        <v>-26.76</v>
      </c>
      <c r="F124" s="17">
        <f t="shared" si="4"/>
        <v>31.279999999999998</v>
      </c>
      <c r="G124" s="6">
        <f>10^((F124-0.3)/20)-1</f>
        <v>34.39973410834347</v>
      </c>
    </row>
    <row r="125" spans="2:7" ht="13.5">
      <c r="B125" s="31"/>
      <c r="C125" s="35">
        <v>149.1</v>
      </c>
      <c r="D125" s="5">
        <v>-60.09</v>
      </c>
      <c r="E125" s="5">
        <v>-26.8</v>
      </c>
      <c r="F125" s="17">
        <f t="shared" si="4"/>
        <v>33.290000000000006</v>
      </c>
      <c r="G125" s="6">
        <f>10^((F125-0.3)/20)-1</f>
        <v>43.61696245809649</v>
      </c>
    </row>
    <row r="126" spans="2:7" ht="13.5">
      <c r="B126" s="31"/>
      <c r="C126" s="35">
        <v>151.8</v>
      </c>
      <c r="D126" s="5">
        <v>-60.12</v>
      </c>
      <c r="E126" s="5">
        <v>-26.84</v>
      </c>
      <c r="F126" s="17">
        <f t="shared" si="4"/>
        <v>33.28</v>
      </c>
      <c r="G126" s="6">
        <f>10^((F126-0.3)/20)-1</f>
        <v>43.56562483975036</v>
      </c>
    </row>
    <row r="127" spans="2:7" ht="13.5">
      <c r="B127" s="31"/>
      <c r="C127" s="35">
        <v>198.2</v>
      </c>
      <c r="D127" s="5">
        <v>-47.6</v>
      </c>
      <c r="E127" s="5">
        <v>-27.56</v>
      </c>
      <c r="F127" s="17">
        <f t="shared" si="4"/>
        <v>20.040000000000003</v>
      </c>
      <c r="G127" s="6">
        <f>10^((F127-0.3)/20)-1</f>
        <v>8.705099672454901</v>
      </c>
    </row>
    <row r="128" spans="2:7" ht="13.5">
      <c r="B128" s="31"/>
      <c r="C128" s="35">
        <v>201.8</v>
      </c>
      <c r="D128" s="5">
        <v>-47.64</v>
      </c>
      <c r="E128" s="5">
        <v>-27.61</v>
      </c>
      <c r="F128" s="17">
        <f t="shared" si="4"/>
        <v>20.03</v>
      </c>
      <c r="G128" s="6">
        <f>10^((F128-0.3)/20)-1</f>
        <v>8.69393269300256</v>
      </c>
    </row>
    <row r="129" spans="2:7" ht="13.5">
      <c r="B129" s="31"/>
      <c r="C129" s="35">
        <v>205.4</v>
      </c>
      <c r="D129" s="5">
        <v>-47.97</v>
      </c>
      <c r="E129" s="5">
        <v>-27.66</v>
      </c>
      <c r="F129" s="17">
        <f t="shared" si="4"/>
        <v>20.31</v>
      </c>
      <c r="G129" s="6">
        <f>10^((F129-0.3)/20)-1</f>
        <v>9.01151955538169</v>
      </c>
    </row>
    <row r="130" spans="2:7" ht="13.5">
      <c r="B130" s="31"/>
      <c r="C130" s="35">
        <v>220.5</v>
      </c>
      <c r="D130" s="5">
        <v>-57.14</v>
      </c>
      <c r="E130" s="5">
        <v>-27.89</v>
      </c>
      <c r="F130" s="17">
        <f t="shared" si="4"/>
        <v>29.25</v>
      </c>
      <c r="G130" s="6">
        <f>10^((F130-0.3)/20)-1</f>
        <v>27.022056216667476</v>
      </c>
    </row>
    <row r="131" spans="2:7" ht="13.5">
      <c r="B131" s="31"/>
      <c r="C131" s="35">
        <v>224.5</v>
      </c>
      <c r="D131" s="5">
        <v>-57.71</v>
      </c>
      <c r="E131" s="5">
        <v>-27.94</v>
      </c>
      <c r="F131" s="17">
        <f t="shared" si="4"/>
        <v>29.77</v>
      </c>
      <c r="G131" s="6">
        <f>10^((F131-0.3)/20)-1</f>
        <v>28.750892588808764</v>
      </c>
    </row>
    <row r="132" spans="2:7" ht="13.5">
      <c r="B132" s="31"/>
      <c r="C132" s="35">
        <v>228.5</v>
      </c>
      <c r="D132" s="5">
        <v>-56.07</v>
      </c>
      <c r="E132" s="5">
        <v>-28</v>
      </c>
      <c r="F132" s="17">
        <f t="shared" si="4"/>
        <v>28.07</v>
      </c>
      <c r="G132" s="6">
        <f>10^((F132-0.3)/20)-1</f>
        <v>23.462452760512797</v>
      </c>
    </row>
    <row r="133" spans="2:7" ht="13.5">
      <c r="B133" s="31"/>
      <c r="C133" s="35">
        <v>273</v>
      </c>
      <c r="D133" s="5">
        <v>-48.69</v>
      </c>
      <c r="E133" s="5">
        <v>-28.6</v>
      </c>
      <c r="F133" s="17">
        <f t="shared" si="4"/>
        <v>20.089999999999996</v>
      </c>
      <c r="G133" s="6">
        <f>10^((F133-0.3)/20)-1</f>
        <v>8.761127824302127</v>
      </c>
    </row>
    <row r="134" spans="2:7" ht="13.5">
      <c r="B134" s="31"/>
      <c r="C134" s="35">
        <v>277.9</v>
      </c>
      <c r="D134" s="5">
        <v>-48.63</v>
      </c>
      <c r="E134" s="5">
        <v>-28.67</v>
      </c>
      <c r="F134" s="17">
        <f t="shared" si="4"/>
        <v>19.96</v>
      </c>
      <c r="G134" s="6">
        <f>10^((F134-0.3)/20)-1</f>
        <v>8.61612278383665</v>
      </c>
    </row>
    <row r="135" spans="2:7" ht="13.5">
      <c r="B135" s="31"/>
      <c r="C135" s="35">
        <v>282.9</v>
      </c>
      <c r="D135" s="5">
        <v>-48.81</v>
      </c>
      <c r="E135" s="5">
        <v>-28.74</v>
      </c>
      <c r="F135" s="17">
        <f t="shared" si="4"/>
        <v>20.070000000000004</v>
      </c>
      <c r="G135" s="6">
        <f>10^((F135-0.3)/20)-1</f>
        <v>8.73867785328634</v>
      </c>
    </row>
    <row r="136" spans="2:14" ht="13.5">
      <c r="B136" s="31"/>
      <c r="C136" s="35">
        <v>293.1</v>
      </c>
      <c r="D136" s="5">
        <v>-51.66</v>
      </c>
      <c r="E136" s="5">
        <v>-28.88</v>
      </c>
      <c r="F136" s="17">
        <f t="shared" si="4"/>
        <v>22.779999999999998</v>
      </c>
      <c r="G136" s="6">
        <f>10^((F136-0.3)/20)-1</f>
        <v>12.304544179780912</v>
      </c>
      <c r="M136" s="26"/>
      <c r="N136" s="34"/>
    </row>
    <row r="137" spans="2:7" ht="13.5">
      <c r="B137" s="31"/>
      <c r="C137" s="35">
        <v>298.4</v>
      </c>
      <c r="D137" s="5">
        <v>-55.22</v>
      </c>
      <c r="E137" s="5">
        <v>-28.93</v>
      </c>
      <c r="F137" s="17">
        <f t="shared" si="4"/>
        <v>26.29</v>
      </c>
      <c r="G137" s="6">
        <f>10^((F137-0.3)/20)-1</f>
        <v>18.92966506164718</v>
      </c>
    </row>
    <row r="138" spans="2:7" ht="13.5">
      <c r="B138" s="32"/>
      <c r="C138" s="38">
        <v>303.7</v>
      </c>
      <c r="D138" s="7">
        <v>-55.13</v>
      </c>
      <c r="E138" s="7">
        <v>-29</v>
      </c>
      <c r="F138" s="19">
        <f t="shared" si="4"/>
        <v>26.130000000000003</v>
      </c>
      <c r="G138" s="8">
        <f>10^((F138-0.3)/20)-1</f>
        <v>18.565907679349376</v>
      </c>
    </row>
    <row r="139" spans="2:7" ht="13.5">
      <c r="B139" s="30" t="s">
        <v>61</v>
      </c>
      <c r="C139" s="37">
        <v>23.06</v>
      </c>
      <c r="D139" s="10">
        <v>-48.07</v>
      </c>
      <c r="E139" s="10">
        <v>-28.72</v>
      </c>
      <c r="F139" s="18">
        <f t="shared" si="4"/>
        <v>19.35</v>
      </c>
      <c r="G139" s="11">
        <f>10^((F139-0.3)/20)-1</f>
        <v>7.963961859499502</v>
      </c>
    </row>
    <row r="140" spans="2:7" ht="13.5">
      <c r="B140" s="31" t="s">
        <v>62</v>
      </c>
      <c r="C140" s="35">
        <v>441.2</v>
      </c>
      <c r="D140" s="5">
        <v>-50.59</v>
      </c>
      <c r="E140" s="5">
        <v>-30.49</v>
      </c>
      <c r="F140" s="17">
        <f t="shared" si="4"/>
        <v>20.100000000000005</v>
      </c>
      <c r="G140" s="6">
        <f>10^((F140-0.3)/20)-1</f>
        <v>8.772372209558114</v>
      </c>
    </row>
    <row r="141" spans="2:7" ht="13.5">
      <c r="B141" s="32" t="s">
        <v>63</v>
      </c>
      <c r="C141" s="38">
        <v>10080</v>
      </c>
      <c r="D141" s="7">
        <v>-64.37</v>
      </c>
      <c r="E141" s="7">
        <v>-44.43</v>
      </c>
      <c r="F141" s="19">
        <f t="shared" si="4"/>
        <v>19.940000000000005</v>
      </c>
      <c r="G141" s="8">
        <f>10^((F141-0.3)/20)-1</f>
        <v>8.594006315159335</v>
      </c>
    </row>
  </sheetData>
  <printOptions/>
  <pageMargins left="0.75" right="0.75" top="1" bottom="1" header="0.512" footer="0.512"/>
  <pageSetup horizontalDpi="98" verticalDpi="9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hashida koichi</dc:creator>
  <cp:keywords/>
  <dc:description/>
  <cp:lastModifiedBy>hashida koichi</cp:lastModifiedBy>
  <dcterms:created xsi:type="dcterms:W3CDTF">2000-11-26T05:27:54Z</dcterms:created>
  <dcterms:modified xsi:type="dcterms:W3CDTF">2000-12-07T16:54:20Z</dcterms:modified>
  <cp:category/>
  <cp:version/>
  <cp:contentType/>
  <cp:contentStatus/>
</cp:coreProperties>
</file>